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filterPrivacy="1" defaultThemeVersion="124226"/>
  <xr:revisionPtr revIDLastSave="0" documentId="13_ncr:1_{8B2A523E-1C87-7C43-9038-B283BCB16C79}" xr6:coauthVersionLast="40" xr6:coauthVersionMax="40" xr10:uidLastSave="{00000000-0000-0000-0000-000000000000}"/>
  <bookViews>
    <workbookView xWindow="1420" yWindow="460" windowWidth="26740" windowHeight="165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Q27" i="1" l="1"/>
  <c r="V27" i="1" s="1"/>
  <c r="Q28" i="1"/>
  <c r="V28" i="1" s="1"/>
  <c r="Q29" i="1"/>
  <c r="V29" i="1" s="1"/>
  <c r="Q30" i="1"/>
  <c r="V30" i="1" s="1"/>
  <c r="Q26" i="1"/>
  <c r="V26" i="1" s="1"/>
  <c r="L31" i="1"/>
  <c r="G31" i="1"/>
  <c r="M21" i="1"/>
  <c r="M22" i="1"/>
  <c r="G16" i="1"/>
  <c r="M20" i="1"/>
  <c r="M19" i="1"/>
  <c r="O8" i="1"/>
  <c r="G10" i="1"/>
  <c r="K2" i="1" l="1"/>
  <c r="T2" i="1" s="1"/>
  <c r="V31" i="1"/>
  <c r="T4" i="1" s="1"/>
  <c r="K4" i="1" s="1"/>
  <c r="Q31" i="1"/>
  <c r="V8" i="1"/>
</calcChain>
</file>

<file path=xl/sharedStrings.xml><?xml version="1.0" encoding="utf-8"?>
<sst xmlns="http://schemas.openxmlformats.org/spreadsheetml/2006/main" count="117" uniqueCount="53">
  <si>
    <t>車両購入代金</t>
    <rPh sb="0" eb="2">
      <t>シャリョウ</t>
    </rPh>
    <rPh sb="2" eb="4">
      <t>コウニュウ</t>
    </rPh>
    <rPh sb="4" eb="6">
      <t>ダイキン</t>
    </rPh>
    <phoneticPr fontId="1"/>
  </si>
  <si>
    <t>円</t>
    <rPh sb="0" eb="1">
      <t>エン</t>
    </rPh>
    <phoneticPr fontId="1"/>
  </si>
  <si>
    <t>燃費</t>
    <rPh sb="0" eb="2">
      <t>ネンピ</t>
    </rPh>
    <phoneticPr fontId="1"/>
  </si>
  <si>
    <t>月の走行</t>
    <rPh sb="0" eb="1">
      <t>ツキ</t>
    </rPh>
    <rPh sb="2" eb="4">
      <t>ソウコウ</t>
    </rPh>
    <phoneticPr fontId="1"/>
  </si>
  <si>
    <t>ｋｍ</t>
    <phoneticPr fontId="1"/>
  </si>
  <si>
    <t>ガソリン価格</t>
    <rPh sb="4" eb="6">
      <t>カカク</t>
    </rPh>
    <phoneticPr fontId="1"/>
  </si>
  <si>
    <t>円／ℓ</t>
    <rPh sb="0" eb="1">
      <t>エン</t>
    </rPh>
    <phoneticPr fontId="1"/>
  </si>
  <si>
    <t>自動車税</t>
    <rPh sb="0" eb="4">
      <t>ジドウシャゼイ</t>
    </rPh>
    <phoneticPr fontId="1"/>
  </si>
  <si>
    <t>任意保険</t>
    <rPh sb="0" eb="2">
      <t>ニンイ</t>
    </rPh>
    <rPh sb="2" eb="4">
      <t>ホケン</t>
    </rPh>
    <phoneticPr fontId="1"/>
  </si>
  <si>
    <t>保険料（１ヶ月）</t>
    <rPh sb="0" eb="3">
      <t>ホケンリョウ</t>
    </rPh>
    <rPh sb="6" eb="7">
      <t>ゲツ</t>
    </rPh>
    <phoneticPr fontId="1"/>
  </si>
  <si>
    <t>自家用車のコスト</t>
    <rPh sb="0" eb="4">
      <t>ジカヨウシャ</t>
    </rPh>
    <phoneticPr fontId="1"/>
  </si>
  <si>
    <t>年間</t>
    <rPh sb="0" eb="2">
      <t>ネンカン</t>
    </rPh>
    <phoneticPr fontId="1"/>
  </si>
  <si>
    <t>月</t>
    <rPh sb="0" eb="1">
      <t>ツキ</t>
    </rPh>
    <phoneticPr fontId="1"/>
  </si>
  <si>
    <t>１０年使用</t>
    <rPh sb="2" eb="3">
      <t>ネン</t>
    </rPh>
    <rPh sb="3" eb="5">
      <t>シヨウ</t>
    </rPh>
    <phoneticPr fontId="1"/>
  </si>
  <si>
    <t>円/年</t>
    <rPh sb="0" eb="1">
      <t>エン</t>
    </rPh>
    <rPh sb="2" eb="3">
      <t>ネン</t>
    </rPh>
    <phoneticPr fontId="1"/>
  </si>
  <si>
    <t>円/月</t>
    <rPh sb="0" eb="1">
      <t>エン</t>
    </rPh>
    <rPh sb="2" eb="3">
      <t>ツキ</t>
    </rPh>
    <phoneticPr fontId="1"/>
  </si>
  <si>
    <t>整備料</t>
    <rPh sb="0" eb="2">
      <t>セイビ</t>
    </rPh>
    <rPh sb="2" eb="3">
      <t>リョウ</t>
    </rPh>
    <phoneticPr fontId="1"/>
  </si>
  <si>
    <t>タイヤ交換</t>
    <rPh sb="3" eb="5">
      <t>コウカン</t>
    </rPh>
    <phoneticPr fontId="1"/>
  </si>
  <si>
    <t>約</t>
    <rPh sb="0" eb="1">
      <t>ヤク</t>
    </rPh>
    <phoneticPr fontId="1"/>
  </si>
  <si>
    <t>オイル交換</t>
    <rPh sb="3" eb="5">
      <t>コウカン</t>
    </rPh>
    <phoneticPr fontId="1"/>
  </si>
  <si>
    <t>車検</t>
    <rPh sb="0" eb="2">
      <t>シャケン</t>
    </rPh>
    <phoneticPr fontId="1"/>
  </si>
  <si>
    <t>※２年車検の場合</t>
    <rPh sb="2" eb="3">
      <t>ネン</t>
    </rPh>
    <rPh sb="3" eb="5">
      <t>シャケン</t>
    </rPh>
    <rPh sb="6" eb="8">
      <t>バアイ</t>
    </rPh>
    <phoneticPr fontId="1"/>
  </si>
  <si>
    <t>※５年でタイヤ交換した場合</t>
    <rPh sb="2" eb="3">
      <t>ネン</t>
    </rPh>
    <rPh sb="7" eb="9">
      <t>コウカン</t>
    </rPh>
    <rPh sb="11" eb="13">
      <t>バアイ</t>
    </rPh>
    <phoneticPr fontId="1"/>
  </si>
  <si>
    <t>のセルを記入してください</t>
    <rPh sb="4" eb="6">
      <t>キニュウ</t>
    </rPh>
    <phoneticPr fontId="1"/>
  </si>
  <si>
    <t>ｋｍ/ℓ</t>
    <phoneticPr fontId="1"/>
  </si>
  <si>
    <t>月</t>
    <rPh sb="0" eb="1">
      <t>ツキ</t>
    </rPh>
    <phoneticPr fontId="1"/>
  </si>
  <si>
    <t>その他修理</t>
    <rPh sb="2" eb="3">
      <t>タ</t>
    </rPh>
    <rPh sb="3" eb="5">
      <t>シュウリ</t>
    </rPh>
    <phoneticPr fontId="1"/>
  </si>
  <si>
    <t>年間</t>
    <rPh sb="0" eb="2">
      <t>ネンカン</t>
    </rPh>
    <phoneticPr fontId="1"/>
  </si>
  <si>
    <t>円</t>
    <rPh sb="0" eb="1">
      <t>エン</t>
    </rPh>
    <phoneticPr fontId="1"/>
  </si>
  <si>
    <t>週</t>
    <rPh sb="0" eb="1">
      <t>シュウ</t>
    </rPh>
    <phoneticPr fontId="1"/>
  </si>
  <si>
    <t>回</t>
    <rPh sb="0" eb="1">
      <t>カイ</t>
    </rPh>
    <phoneticPr fontId="1"/>
  </si>
  <si>
    <t>買い物</t>
    <rPh sb="0" eb="1">
      <t>カ</t>
    </rPh>
    <rPh sb="2" eb="3">
      <t>モノ</t>
    </rPh>
    <phoneticPr fontId="1"/>
  </si>
  <si>
    <t>趣味</t>
    <rPh sb="0" eb="2">
      <t>シュミ</t>
    </rPh>
    <phoneticPr fontId="1"/>
  </si>
  <si>
    <t>距離</t>
    <rPh sb="0" eb="2">
      <t>キョリ</t>
    </rPh>
    <phoneticPr fontId="1"/>
  </si>
  <si>
    <t>ｋｍ</t>
    <phoneticPr fontId="1"/>
  </si>
  <si>
    <t>料金</t>
    <rPh sb="0" eb="2">
      <t>リョウキン</t>
    </rPh>
    <phoneticPr fontId="1"/>
  </si>
  <si>
    <t>円</t>
    <rPh sb="0" eb="1">
      <t>エン</t>
    </rPh>
    <phoneticPr fontId="1"/>
  </si>
  <si>
    <t>月料金</t>
    <rPh sb="0" eb="1">
      <t>ツキ</t>
    </rPh>
    <rPh sb="1" eb="3">
      <t>リョウキン</t>
    </rPh>
    <phoneticPr fontId="1"/>
  </si>
  <si>
    <t>タクシー料金</t>
    <rPh sb="4" eb="6">
      <t>リョウキン</t>
    </rPh>
    <phoneticPr fontId="1"/>
  </si>
  <si>
    <t>１　自家用車コスト計算</t>
    <rPh sb="2" eb="6">
      <t>ジカヨウシャ</t>
    </rPh>
    <rPh sb="9" eb="11">
      <t>ケイサン</t>
    </rPh>
    <phoneticPr fontId="1"/>
  </si>
  <si>
    <t>２　タクシー料金計算</t>
    <rPh sb="6" eb="8">
      <t>リョウキン</t>
    </rPh>
    <rPh sb="8" eb="10">
      <t>ケイサン</t>
    </rPh>
    <phoneticPr fontId="1"/>
  </si>
  <si>
    <t>その他</t>
    <rPh sb="2" eb="3">
      <t>タ</t>
    </rPh>
    <phoneticPr fontId="1"/>
  </si>
  <si>
    <t>通院２</t>
    <rPh sb="0" eb="2">
      <t>ツウイン</t>
    </rPh>
    <phoneticPr fontId="1"/>
  </si>
  <si>
    <t>通院１</t>
    <rPh sb="0" eb="2">
      <t>ツウイン</t>
    </rPh>
    <phoneticPr fontId="1"/>
  </si>
  <si>
    <t>※年２回オイル交換した場合</t>
    <rPh sb="1" eb="2">
      <t>ネン</t>
    </rPh>
    <rPh sb="3" eb="4">
      <t>カイ</t>
    </rPh>
    <rPh sb="7" eb="9">
      <t>コウカン</t>
    </rPh>
    <rPh sb="11" eb="13">
      <t>バアイ</t>
    </rPh>
    <phoneticPr fontId="1"/>
  </si>
  <si>
    <t>計</t>
    <rPh sb="0" eb="1">
      <t>ケイ</t>
    </rPh>
    <phoneticPr fontId="1"/>
  </si>
  <si>
    <t>初乗り</t>
    <rPh sb="0" eb="2">
      <t>ハツノ</t>
    </rPh>
    <phoneticPr fontId="1"/>
  </si>
  <si>
    <t>kmまで</t>
    <phoneticPr fontId="1"/>
  </si>
  <si>
    <t>円</t>
    <rPh sb="0" eb="1">
      <t>エン</t>
    </rPh>
    <phoneticPr fontId="1"/>
  </si>
  <si>
    <t>それ以降</t>
    <rPh sb="2" eb="4">
      <t>イコウ</t>
    </rPh>
    <phoneticPr fontId="1"/>
  </si>
  <si>
    <t>m毎に</t>
    <rPh sb="1" eb="2">
      <t>ゴト</t>
    </rPh>
    <phoneticPr fontId="1"/>
  </si>
  <si>
    <t>自家用車・タクシーコスト比較表</t>
    <rPh sb="0" eb="4">
      <t>ジカヨウシャ</t>
    </rPh>
    <rPh sb="12" eb="14">
      <t>ヒカク</t>
    </rPh>
    <rPh sb="14" eb="15">
      <t>オモテ</t>
    </rPh>
    <phoneticPr fontId="1"/>
  </si>
  <si>
    <t>燃料代</t>
    <rPh sb="0" eb="2">
      <t>ネンリョウ</t>
    </rPh>
    <rPh sb="2" eb="3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</si>
</sst>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2" borderId="1" xfId="0" applyFont="1" applyFill="1" applyBorder="1">
      <alignment vertical="center"/>
    </xf>
    <xf numFmtId="0" fontId="0" fillId="0" borderId="19" xfId="0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applyFill="1" applyBorder="1">
      <alignment vertical="center"/>
    </xf>
    <xf numFmtId="0" fontId="0" fillId="0" borderId="0" xfId="0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9" xfId="0" applyBorder="1">
      <alignment vertical="center"/>
    </xf>
    <xf numFmtId="0" fontId="0" fillId="0" borderId="5" xfId="0" applyBorder="1" applyAlignment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4" fillId="0" borderId="9" xfId="0" applyFont="1" applyBorder="1">
      <alignment vertical="center"/>
    </xf>
    <xf numFmtId="0" fontId="0" fillId="0" borderId="21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7"/>
  <sheetViews>
    <sheetView tabSelected="1" zoomScale="85" zoomScaleNormal="85" workbookViewId="0">
      <selection activeCell="AA37" sqref="AA37"/>
    </sheetView>
  </sheetViews>
  <sheetFormatPr baseColWidth="10" defaultColWidth="4.83203125" defaultRowHeight="14"/>
  <cols>
    <col min="15" max="15" width="4.6640625" customWidth="1"/>
    <col min="27" max="27" width="5.5" bestFit="1" customWidth="1"/>
    <col min="28" max="28" width="6.6640625" bestFit="1" customWidth="1"/>
    <col min="29" max="29" width="9" bestFit="1" customWidth="1"/>
  </cols>
  <sheetData>
    <row r="1" spans="1:27" ht="32" thickBot="1">
      <c r="C1" s="94" t="s">
        <v>51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16"/>
      <c r="AA1" s="16"/>
    </row>
    <row r="2" spans="1:27" ht="20.25" customHeight="1">
      <c r="C2" s="78" t="s">
        <v>10</v>
      </c>
      <c r="D2" s="79"/>
      <c r="E2" s="79"/>
      <c r="F2" s="79"/>
      <c r="G2" s="79"/>
      <c r="H2" s="79"/>
      <c r="I2" s="90" t="s">
        <v>11</v>
      </c>
      <c r="J2" s="60"/>
      <c r="K2" s="63">
        <f>O8+G10+G14+G16+M19+M20+M22+M21</f>
        <v>363200</v>
      </c>
      <c r="L2" s="63"/>
      <c r="M2" s="63"/>
      <c r="N2" s="63"/>
      <c r="O2" s="63"/>
      <c r="P2" s="44" t="s">
        <v>1</v>
      </c>
      <c r="Q2" s="56"/>
      <c r="R2" s="59" t="s">
        <v>12</v>
      </c>
      <c r="S2" s="60"/>
      <c r="T2" s="63">
        <f>K2/12</f>
        <v>30266.666666666668</v>
      </c>
      <c r="U2" s="63"/>
      <c r="V2" s="63"/>
      <c r="W2" s="63"/>
      <c r="X2" s="44" t="s">
        <v>1</v>
      </c>
      <c r="Y2" s="56"/>
      <c r="Z2" s="15"/>
      <c r="AA2" s="1"/>
    </row>
    <row r="3" spans="1:27" ht="20.25" customHeight="1" thickBot="1">
      <c r="C3" s="80"/>
      <c r="D3" s="81"/>
      <c r="E3" s="81"/>
      <c r="F3" s="81"/>
      <c r="G3" s="81"/>
      <c r="H3" s="81"/>
      <c r="I3" s="61"/>
      <c r="J3" s="62"/>
      <c r="K3" s="64"/>
      <c r="L3" s="64"/>
      <c r="M3" s="64"/>
      <c r="N3" s="64"/>
      <c r="O3" s="64"/>
      <c r="P3" s="57"/>
      <c r="Q3" s="58"/>
      <c r="R3" s="61"/>
      <c r="S3" s="62"/>
      <c r="T3" s="64"/>
      <c r="U3" s="64"/>
      <c r="V3" s="64"/>
      <c r="W3" s="64"/>
      <c r="X3" s="57"/>
      <c r="Y3" s="58"/>
      <c r="Z3" s="15"/>
      <c r="AA3" s="1"/>
    </row>
    <row r="4" spans="1:27" ht="20.25" customHeight="1">
      <c r="C4" s="78" t="s">
        <v>38</v>
      </c>
      <c r="D4" s="79"/>
      <c r="E4" s="79"/>
      <c r="F4" s="79"/>
      <c r="G4" s="79"/>
      <c r="H4" s="79"/>
      <c r="I4" s="59" t="s">
        <v>11</v>
      </c>
      <c r="J4" s="60"/>
      <c r="K4" s="63">
        <f>T4*12</f>
        <v>339840</v>
      </c>
      <c r="L4" s="63"/>
      <c r="M4" s="63"/>
      <c r="N4" s="63"/>
      <c r="O4" s="63"/>
      <c r="P4" s="44" t="s">
        <v>1</v>
      </c>
      <c r="Q4" s="56"/>
      <c r="R4" s="59" t="s">
        <v>12</v>
      </c>
      <c r="S4" s="60"/>
      <c r="T4" s="63">
        <f>V31</f>
        <v>28320</v>
      </c>
      <c r="U4" s="63"/>
      <c r="V4" s="63"/>
      <c r="W4" s="63"/>
      <c r="X4" s="44" t="s">
        <v>1</v>
      </c>
      <c r="Y4" s="56"/>
      <c r="Z4" s="15"/>
      <c r="AA4" s="1"/>
    </row>
    <row r="5" spans="1:27" ht="20.25" customHeight="1" thickBot="1">
      <c r="C5" s="80"/>
      <c r="D5" s="81"/>
      <c r="E5" s="81"/>
      <c r="F5" s="81"/>
      <c r="G5" s="81"/>
      <c r="H5" s="81"/>
      <c r="I5" s="61"/>
      <c r="J5" s="62"/>
      <c r="K5" s="64"/>
      <c r="L5" s="64"/>
      <c r="M5" s="64"/>
      <c r="N5" s="64"/>
      <c r="O5" s="64"/>
      <c r="P5" s="57"/>
      <c r="Q5" s="58"/>
      <c r="R5" s="61"/>
      <c r="S5" s="62"/>
      <c r="T5" s="64"/>
      <c r="U5" s="64"/>
      <c r="V5" s="64"/>
      <c r="W5" s="64"/>
      <c r="X5" s="57"/>
      <c r="Y5" s="58"/>
      <c r="Z5" s="15"/>
      <c r="AA5" s="1"/>
    </row>
    <row r="6" spans="1:27" ht="15" thickBot="1"/>
    <row r="7" spans="1:27" ht="24.75" customHeight="1">
      <c r="A7" s="20"/>
      <c r="B7" s="43" t="s">
        <v>39</v>
      </c>
      <c r="C7" s="44"/>
      <c r="D7" s="44"/>
      <c r="E7" s="44"/>
      <c r="F7" s="44"/>
      <c r="G7" s="44"/>
      <c r="H7" s="44"/>
      <c r="I7" s="44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2"/>
    </row>
    <row r="8" spans="1:27" s="3" customFormat="1" ht="24.75" customHeight="1">
      <c r="B8" s="30"/>
      <c r="C8" s="54" t="s">
        <v>0</v>
      </c>
      <c r="D8" s="55"/>
      <c r="E8" s="55"/>
      <c r="F8" s="68"/>
      <c r="G8" s="86">
        <v>1500000</v>
      </c>
      <c r="H8" s="87"/>
      <c r="I8" s="87"/>
      <c r="J8" s="87"/>
      <c r="K8" s="2" t="s">
        <v>1</v>
      </c>
      <c r="L8" s="54" t="s">
        <v>13</v>
      </c>
      <c r="M8" s="55"/>
      <c r="N8" s="68"/>
      <c r="O8" s="88">
        <f>G8/10</f>
        <v>150000</v>
      </c>
      <c r="P8" s="89"/>
      <c r="Q8" s="89"/>
      <c r="R8" s="66" t="s">
        <v>14</v>
      </c>
      <c r="S8" s="67"/>
      <c r="T8" s="54" t="s">
        <v>25</v>
      </c>
      <c r="U8" s="68"/>
      <c r="V8" s="88">
        <f>O8/12</f>
        <v>12500</v>
      </c>
      <c r="W8" s="89"/>
      <c r="X8" s="100"/>
      <c r="Y8" s="54" t="s">
        <v>15</v>
      </c>
      <c r="Z8" s="68"/>
      <c r="AA8" s="31"/>
    </row>
    <row r="9" spans="1:27" s="3" customFormat="1" ht="12.75" customHeight="1">
      <c r="B9" s="3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32"/>
      <c r="U9" s="9"/>
      <c r="V9" s="9"/>
      <c r="W9" s="9"/>
      <c r="X9" s="9"/>
      <c r="Y9" s="9"/>
      <c r="Z9" s="9"/>
      <c r="AA9" s="31"/>
    </row>
    <row r="10" spans="1:27" s="3" customFormat="1" ht="24.75" customHeight="1">
      <c r="B10" s="30"/>
      <c r="C10" s="54" t="s">
        <v>52</v>
      </c>
      <c r="D10" s="55"/>
      <c r="E10" s="55"/>
      <c r="F10" s="68"/>
      <c r="G10" s="88">
        <f>O11*12/O10*O12</f>
        <v>37200</v>
      </c>
      <c r="H10" s="89"/>
      <c r="I10" s="89"/>
      <c r="J10" s="89"/>
      <c r="K10" s="4" t="s">
        <v>1</v>
      </c>
      <c r="L10" s="54" t="s">
        <v>2</v>
      </c>
      <c r="M10" s="55"/>
      <c r="N10" s="68"/>
      <c r="O10" s="96">
        <v>10</v>
      </c>
      <c r="P10" s="97"/>
      <c r="Q10" s="66" t="s">
        <v>24</v>
      </c>
      <c r="R10" s="67"/>
      <c r="S10" s="9"/>
      <c r="T10" s="14"/>
      <c r="U10" s="69" t="s">
        <v>23</v>
      </c>
      <c r="V10" s="70"/>
      <c r="W10" s="70"/>
      <c r="X10" s="70"/>
      <c r="Y10" s="70"/>
      <c r="Z10" s="70"/>
      <c r="AA10" s="71"/>
    </row>
    <row r="11" spans="1:27" s="3" customFormat="1" ht="24.75" customHeight="1">
      <c r="B11" s="30"/>
      <c r="C11" s="9"/>
      <c r="D11" s="9"/>
      <c r="E11" s="9"/>
      <c r="F11" s="9"/>
      <c r="G11" s="9"/>
      <c r="H11" s="9"/>
      <c r="I11" s="9"/>
      <c r="J11" s="9"/>
      <c r="K11" s="9"/>
      <c r="L11" s="54" t="s">
        <v>3</v>
      </c>
      <c r="M11" s="55"/>
      <c r="N11" s="68"/>
      <c r="O11" s="96">
        <v>200</v>
      </c>
      <c r="P11" s="97"/>
      <c r="Q11" s="66" t="s">
        <v>4</v>
      </c>
      <c r="R11" s="67"/>
      <c r="S11" s="9"/>
      <c r="T11" s="9"/>
      <c r="U11" s="9"/>
      <c r="V11" s="9"/>
      <c r="W11" s="9"/>
      <c r="X11" s="9"/>
      <c r="Y11" s="9"/>
      <c r="Z11" s="9"/>
      <c r="AA11" s="31"/>
    </row>
    <row r="12" spans="1:27" s="3" customFormat="1" ht="24.75" customHeight="1">
      <c r="B12" s="30"/>
      <c r="C12" s="9"/>
      <c r="D12" s="9"/>
      <c r="E12" s="9"/>
      <c r="F12" s="9"/>
      <c r="G12" s="9"/>
      <c r="H12" s="9"/>
      <c r="I12" s="9"/>
      <c r="J12" s="9"/>
      <c r="K12" s="9"/>
      <c r="L12" s="54" t="s">
        <v>5</v>
      </c>
      <c r="M12" s="55"/>
      <c r="N12" s="68"/>
      <c r="O12" s="86">
        <v>155</v>
      </c>
      <c r="P12" s="87"/>
      <c r="Q12" s="66" t="s">
        <v>6</v>
      </c>
      <c r="R12" s="67"/>
      <c r="S12" s="9"/>
      <c r="T12" s="9"/>
      <c r="U12" s="9"/>
      <c r="V12" s="9"/>
      <c r="W12" s="9"/>
      <c r="X12" s="9"/>
      <c r="Y12" s="9"/>
      <c r="Z12" s="9"/>
      <c r="AA12" s="31"/>
    </row>
    <row r="13" spans="1:27" s="3" customFormat="1" ht="13.5" customHeight="1">
      <c r="B13" s="3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31"/>
    </row>
    <row r="14" spans="1:27" s="3" customFormat="1" ht="24.75" customHeight="1">
      <c r="B14" s="30"/>
      <c r="C14" s="54" t="s">
        <v>7</v>
      </c>
      <c r="D14" s="55"/>
      <c r="E14" s="55"/>
      <c r="F14" s="55"/>
      <c r="G14" s="87">
        <v>50000</v>
      </c>
      <c r="H14" s="87"/>
      <c r="I14" s="87"/>
      <c r="J14" s="2" t="s">
        <v>1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31"/>
    </row>
    <row r="15" spans="1:27" s="3" customFormat="1" ht="13.5" customHeight="1">
      <c r="B15" s="3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31"/>
    </row>
    <row r="16" spans="1:27" s="3" customFormat="1" ht="24.75" customHeight="1">
      <c r="B16" s="30"/>
      <c r="C16" s="54" t="s">
        <v>8</v>
      </c>
      <c r="D16" s="55"/>
      <c r="E16" s="55"/>
      <c r="F16" s="68"/>
      <c r="G16" s="89">
        <f>O16*12</f>
        <v>36000</v>
      </c>
      <c r="H16" s="89"/>
      <c r="I16" s="89"/>
      <c r="J16" s="2" t="s">
        <v>1</v>
      </c>
      <c r="K16" s="54" t="s">
        <v>9</v>
      </c>
      <c r="L16" s="55"/>
      <c r="M16" s="55"/>
      <c r="N16" s="68"/>
      <c r="O16" s="87">
        <v>3000</v>
      </c>
      <c r="P16" s="87"/>
      <c r="Q16" s="87"/>
      <c r="R16" s="2" t="s">
        <v>1</v>
      </c>
      <c r="S16" s="9"/>
      <c r="T16" s="9"/>
      <c r="U16" s="9"/>
      <c r="V16" s="9"/>
      <c r="W16" s="9"/>
      <c r="X16" s="9"/>
      <c r="Y16" s="9"/>
      <c r="Z16" s="9"/>
      <c r="AA16" s="31"/>
    </row>
    <row r="17" spans="2:27" s="3" customFormat="1" ht="13.5" customHeight="1">
      <c r="B17" s="3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31"/>
    </row>
    <row r="18" spans="2:27" s="3" customFormat="1" ht="24.75" customHeight="1">
      <c r="B18" s="30"/>
      <c r="C18" s="82" t="s">
        <v>16</v>
      </c>
      <c r="D18" s="82"/>
      <c r="E18" s="82"/>
      <c r="F18" s="8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31"/>
    </row>
    <row r="19" spans="2:27" s="3" customFormat="1" ht="24.75" customHeight="1">
      <c r="B19" s="30"/>
      <c r="C19" s="83" t="s">
        <v>20</v>
      </c>
      <c r="D19" s="84"/>
      <c r="E19" s="85"/>
      <c r="F19" s="5" t="s">
        <v>18</v>
      </c>
      <c r="G19" s="75">
        <v>100000</v>
      </c>
      <c r="H19" s="75"/>
      <c r="I19" s="75"/>
      <c r="J19" s="6" t="s">
        <v>1</v>
      </c>
      <c r="K19" s="83" t="s">
        <v>11</v>
      </c>
      <c r="L19" s="84"/>
      <c r="M19" s="98">
        <f>G19/2</f>
        <v>50000</v>
      </c>
      <c r="N19" s="98"/>
      <c r="O19" s="98"/>
      <c r="P19" s="7" t="s">
        <v>1</v>
      </c>
      <c r="Q19" s="69" t="s">
        <v>21</v>
      </c>
      <c r="R19" s="70"/>
      <c r="S19" s="70"/>
      <c r="T19" s="70"/>
      <c r="U19" s="70"/>
      <c r="V19" s="70"/>
      <c r="W19" s="70"/>
      <c r="X19" s="70"/>
      <c r="Y19" s="70"/>
      <c r="Z19" s="70"/>
      <c r="AA19" s="31"/>
    </row>
    <row r="20" spans="2:27" s="3" customFormat="1" ht="24.75" customHeight="1">
      <c r="B20" s="30"/>
      <c r="C20" s="91" t="s">
        <v>17</v>
      </c>
      <c r="D20" s="92"/>
      <c r="E20" s="93"/>
      <c r="F20" s="8" t="s">
        <v>18</v>
      </c>
      <c r="G20" s="76">
        <v>50000</v>
      </c>
      <c r="H20" s="76"/>
      <c r="I20" s="76"/>
      <c r="J20" s="9" t="s">
        <v>1</v>
      </c>
      <c r="K20" s="91" t="s">
        <v>11</v>
      </c>
      <c r="L20" s="92"/>
      <c r="M20" s="95">
        <f>G20/5</f>
        <v>10000</v>
      </c>
      <c r="N20" s="95"/>
      <c r="O20" s="95"/>
      <c r="P20" s="10" t="s">
        <v>1</v>
      </c>
      <c r="Q20" s="69" t="s">
        <v>22</v>
      </c>
      <c r="R20" s="70"/>
      <c r="S20" s="70"/>
      <c r="T20" s="70"/>
      <c r="U20" s="70"/>
      <c r="V20" s="70"/>
      <c r="W20" s="70"/>
      <c r="X20" s="70"/>
      <c r="Y20" s="70"/>
      <c r="Z20" s="70"/>
      <c r="AA20" s="31"/>
    </row>
    <row r="21" spans="2:27" s="3" customFormat="1" ht="24.75" customHeight="1">
      <c r="B21" s="30"/>
      <c r="C21" s="91" t="s">
        <v>19</v>
      </c>
      <c r="D21" s="92"/>
      <c r="E21" s="93"/>
      <c r="F21" s="8" t="s">
        <v>18</v>
      </c>
      <c r="G21" s="76">
        <v>5000</v>
      </c>
      <c r="H21" s="76"/>
      <c r="I21" s="76"/>
      <c r="J21" s="9" t="s">
        <v>1</v>
      </c>
      <c r="K21" s="91" t="s">
        <v>11</v>
      </c>
      <c r="L21" s="92"/>
      <c r="M21" s="95">
        <f>G21*2</f>
        <v>10000</v>
      </c>
      <c r="N21" s="95"/>
      <c r="O21" s="95"/>
      <c r="P21" s="10" t="s">
        <v>1</v>
      </c>
      <c r="Q21" s="69" t="s">
        <v>44</v>
      </c>
      <c r="R21" s="70"/>
      <c r="S21" s="70"/>
      <c r="T21" s="70"/>
      <c r="U21" s="70"/>
      <c r="V21" s="70"/>
      <c r="W21" s="70"/>
      <c r="X21" s="70"/>
      <c r="Y21" s="70"/>
      <c r="Z21" s="70"/>
      <c r="AA21" s="31"/>
    </row>
    <row r="22" spans="2:27" s="3" customFormat="1" ht="24.75" customHeight="1">
      <c r="B22" s="30"/>
      <c r="C22" s="72" t="s">
        <v>26</v>
      </c>
      <c r="D22" s="73"/>
      <c r="E22" s="74"/>
      <c r="F22" s="11" t="s">
        <v>18</v>
      </c>
      <c r="G22" s="77">
        <v>20000</v>
      </c>
      <c r="H22" s="77"/>
      <c r="I22" s="77"/>
      <c r="J22" s="12" t="s">
        <v>1</v>
      </c>
      <c r="K22" s="72" t="s">
        <v>27</v>
      </c>
      <c r="L22" s="73"/>
      <c r="M22" s="99">
        <f>G22</f>
        <v>20000</v>
      </c>
      <c r="N22" s="99"/>
      <c r="O22" s="99"/>
      <c r="P22" s="13" t="s">
        <v>28</v>
      </c>
      <c r="Q22" s="69"/>
      <c r="R22" s="70"/>
      <c r="S22" s="70"/>
      <c r="T22" s="70"/>
      <c r="U22" s="70"/>
      <c r="V22" s="70"/>
      <c r="W22" s="70"/>
      <c r="X22" s="70"/>
      <c r="Y22" s="70"/>
      <c r="Z22" s="70"/>
      <c r="AA22" s="31"/>
    </row>
    <row r="23" spans="2:27" s="3" customFormat="1" ht="14.25" customHeight="1" thickBot="1">
      <c r="B23" s="33"/>
      <c r="C23" s="34"/>
      <c r="D23" s="34"/>
      <c r="E23" s="34"/>
      <c r="F23" s="35"/>
      <c r="G23" s="39"/>
      <c r="H23" s="39"/>
      <c r="I23" s="39"/>
      <c r="J23" s="36"/>
      <c r="K23" s="34"/>
      <c r="L23" s="34"/>
      <c r="M23" s="37"/>
      <c r="N23" s="37"/>
      <c r="O23" s="37"/>
      <c r="P23" s="36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41"/>
    </row>
    <row r="24" spans="2:27" ht="16.5" customHeight="1" thickBot="1"/>
    <row r="25" spans="2:27" ht="24.75" customHeight="1">
      <c r="B25" s="43" t="s">
        <v>40</v>
      </c>
      <c r="C25" s="44"/>
      <c r="D25" s="44"/>
      <c r="E25" s="44"/>
      <c r="F25" s="44"/>
      <c r="G25" s="44"/>
      <c r="H25" s="44"/>
      <c r="I25" s="21"/>
      <c r="J25" s="65" t="s">
        <v>46</v>
      </c>
      <c r="K25" s="65"/>
      <c r="L25" s="40">
        <v>1.5</v>
      </c>
      <c r="M25" s="65" t="s">
        <v>47</v>
      </c>
      <c r="N25" s="65"/>
      <c r="O25" s="40">
        <v>660</v>
      </c>
      <c r="P25" s="21" t="s">
        <v>48</v>
      </c>
      <c r="Q25" s="21" t="s">
        <v>49</v>
      </c>
      <c r="R25" s="21"/>
      <c r="S25" s="40">
        <v>330</v>
      </c>
      <c r="T25" s="65" t="s">
        <v>50</v>
      </c>
      <c r="U25" s="65"/>
      <c r="V25" s="40">
        <v>80</v>
      </c>
      <c r="W25" s="21" t="s">
        <v>48</v>
      </c>
      <c r="X25" s="21"/>
      <c r="Y25" s="22"/>
    </row>
    <row r="26" spans="2:27" ht="24.75" customHeight="1">
      <c r="B26" s="15"/>
      <c r="C26" s="45" t="s">
        <v>31</v>
      </c>
      <c r="D26" s="46"/>
      <c r="E26" s="47"/>
      <c r="F26" s="17" t="s">
        <v>29</v>
      </c>
      <c r="G26" s="48">
        <v>2</v>
      </c>
      <c r="H26" s="48"/>
      <c r="I26" s="2" t="s">
        <v>30</v>
      </c>
      <c r="J26" s="54" t="s">
        <v>33</v>
      </c>
      <c r="K26" s="55"/>
      <c r="L26" s="48">
        <v>2</v>
      </c>
      <c r="M26" s="48"/>
      <c r="N26" s="2" t="s">
        <v>34</v>
      </c>
      <c r="O26" s="45" t="s">
        <v>35</v>
      </c>
      <c r="P26" s="47"/>
      <c r="Q26" s="49">
        <f>IF(L26*1000&gt;0, $O$25, 0)+(TRUNC(IF(L26*1000 &gt;=$L$25*1000, L26*1000-$L$25*1000, 0)/$S$25)*$V$25)</f>
        <v>740</v>
      </c>
      <c r="R26" s="50"/>
      <c r="S26" s="19" t="s">
        <v>36</v>
      </c>
      <c r="T26" s="51" t="s">
        <v>37</v>
      </c>
      <c r="U26" s="52"/>
      <c r="V26" s="51">
        <f t="shared" ref="V26:V29" si="0">Q26*G26*4</f>
        <v>5920</v>
      </c>
      <c r="W26" s="53"/>
      <c r="X26" s="18" t="s">
        <v>36</v>
      </c>
      <c r="Y26" s="23"/>
    </row>
    <row r="27" spans="2:27" ht="24.75" customHeight="1">
      <c r="B27" s="15"/>
      <c r="C27" s="45" t="s">
        <v>43</v>
      </c>
      <c r="D27" s="46"/>
      <c r="E27" s="47"/>
      <c r="F27" s="17" t="s">
        <v>29</v>
      </c>
      <c r="G27" s="48">
        <v>2</v>
      </c>
      <c r="H27" s="48"/>
      <c r="I27" s="2" t="s">
        <v>30</v>
      </c>
      <c r="J27" s="54" t="s">
        <v>33</v>
      </c>
      <c r="K27" s="55"/>
      <c r="L27" s="48">
        <v>1</v>
      </c>
      <c r="M27" s="48"/>
      <c r="N27" s="2" t="s">
        <v>34</v>
      </c>
      <c r="O27" s="45" t="s">
        <v>35</v>
      </c>
      <c r="P27" s="47"/>
      <c r="Q27" s="49">
        <f t="shared" ref="Q27:Q30" si="1">IF(L27*1000&gt;0, $O$25, 0)+(TRUNC(IF(L27*1000 &gt;=$L$25*1000, L27*1000-$L$25*1000, 0)/$S$25)*$V$25)</f>
        <v>660</v>
      </c>
      <c r="R27" s="50"/>
      <c r="S27" s="19" t="s">
        <v>36</v>
      </c>
      <c r="T27" s="51" t="s">
        <v>37</v>
      </c>
      <c r="U27" s="52"/>
      <c r="V27" s="51">
        <f t="shared" si="0"/>
        <v>5280</v>
      </c>
      <c r="W27" s="53"/>
      <c r="X27" s="18" t="s">
        <v>36</v>
      </c>
      <c r="Y27" s="23"/>
    </row>
    <row r="28" spans="2:27" ht="24.75" customHeight="1">
      <c r="B28" s="15"/>
      <c r="C28" s="45" t="s">
        <v>42</v>
      </c>
      <c r="D28" s="46"/>
      <c r="E28" s="47"/>
      <c r="F28" s="17" t="s">
        <v>29</v>
      </c>
      <c r="G28" s="48">
        <v>2</v>
      </c>
      <c r="H28" s="48"/>
      <c r="I28" s="2" t="s">
        <v>30</v>
      </c>
      <c r="J28" s="54" t="s">
        <v>33</v>
      </c>
      <c r="K28" s="55"/>
      <c r="L28" s="48">
        <v>2</v>
      </c>
      <c r="M28" s="48"/>
      <c r="N28" s="2" t="s">
        <v>34</v>
      </c>
      <c r="O28" s="45" t="s">
        <v>35</v>
      </c>
      <c r="P28" s="47"/>
      <c r="Q28" s="49">
        <f t="shared" si="1"/>
        <v>740</v>
      </c>
      <c r="R28" s="50"/>
      <c r="S28" s="19" t="s">
        <v>36</v>
      </c>
      <c r="T28" s="51" t="s">
        <v>37</v>
      </c>
      <c r="U28" s="52"/>
      <c r="V28" s="51">
        <f>Q28*G28*4</f>
        <v>5920</v>
      </c>
      <c r="W28" s="53"/>
      <c r="X28" s="18" t="s">
        <v>36</v>
      </c>
      <c r="Y28" s="23"/>
    </row>
    <row r="29" spans="2:27" ht="24.75" customHeight="1">
      <c r="B29" s="15"/>
      <c r="C29" s="45" t="s">
        <v>32</v>
      </c>
      <c r="D29" s="46"/>
      <c r="E29" s="47"/>
      <c r="F29" s="17" t="s">
        <v>29</v>
      </c>
      <c r="G29" s="48">
        <v>2</v>
      </c>
      <c r="H29" s="48"/>
      <c r="I29" s="2" t="s">
        <v>30</v>
      </c>
      <c r="J29" s="54" t="s">
        <v>33</v>
      </c>
      <c r="K29" s="55"/>
      <c r="L29" s="48">
        <v>1</v>
      </c>
      <c r="M29" s="48"/>
      <c r="N29" s="2" t="s">
        <v>34</v>
      </c>
      <c r="O29" s="45" t="s">
        <v>35</v>
      </c>
      <c r="P29" s="47"/>
      <c r="Q29" s="49">
        <f t="shared" si="1"/>
        <v>660</v>
      </c>
      <c r="R29" s="50"/>
      <c r="S29" s="19" t="s">
        <v>36</v>
      </c>
      <c r="T29" s="51" t="s">
        <v>37</v>
      </c>
      <c r="U29" s="52"/>
      <c r="V29" s="51">
        <f t="shared" si="0"/>
        <v>5280</v>
      </c>
      <c r="W29" s="53"/>
      <c r="X29" s="18" t="s">
        <v>36</v>
      </c>
      <c r="Y29" s="23"/>
    </row>
    <row r="30" spans="2:27" ht="24.75" customHeight="1">
      <c r="B30" s="15"/>
      <c r="C30" s="45" t="s">
        <v>41</v>
      </c>
      <c r="D30" s="46"/>
      <c r="E30" s="47"/>
      <c r="F30" s="17" t="s">
        <v>29</v>
      </c>
      <c r="G30" s="48">
        <v>2</v>
      </c>
      <c r="H30" s="48"/>
      <c r="I30" s="2" t="s">
        <v>30</v>
      </c>
      <c r="J30" s="54" t="s">
        <v>33</v>
      </c>
      <c r="K30" s="55"/>
      <c r="L30" s="48">
        <v>2</v>
      </c>
      <c r="M30" s="48"/>
      <c r="N30" s="2" t="s">
        <v>34</v>
      </c>
      <c r="O30" s="45" t="s">
        <v>35</v>
      </c>
      <c r="P30" s="47"/>
      <c r="Q30" s="49">
        <f t="shared" si="1"/>
        <v>740</v>
      </c>
      <c r="R30" s="50"/>
      <c r="S30" s="19" t="s">
        <v>36</v>
      </c>
      <c r="T30" s="51" t="s">
        <v>37</v>
      </c>
      <c r="U30" s="52"/>
      <c r="V30" s="51">
        <f>Q30*G30*4</f>
        <v>5920</v>
      </c>
      <c r="W30" s="53"/>
      <c r="X30" s="18" t="s">
        <v>36</v>
      </c>
      <c r="Y30" s="23"/>
    </row>
    <row r="31" spans="2:27" ht="24.75" customHeight="1" thickBot="1">
      <c r="B31" s="24"/>
      <c r="C31" s="25"/>
      <c r="D31" s="25"/>
      <c r="E31" s="25"/>
      <c r="F31" s="26" t="s">
        <v>45</v>
      </c>
      <c r="G31" s="42">
        <f>SUM(G26:H30)</f>
        <v>10</v>
      </c>
      <c r="H31" s="42"/>
      <c r="I31" s="27" t="s">
        <v>30</v>
      </c>
      <c r="J31" s="25"/>
      <c r="K31" s="26" t="s">
        <v>45</v>
      </c>
      <c r="L31" s="42">
        <f>SUM(L26:M30)</f>
        <v>8</v>
      </c>
      <c r="M31" s="42"/>
      <c r="N31" s="27" t="s">
        <v>30</v>
      </c>
      <c r="O31" s="25"/>
      <c r="P31" s="26" t="s">
        <v>45</v>
      </c>
      <c r="Q31" s="42">
        <f>SUM(Q26:R30)</f>
        <v>3540</v>
      </c>
      <c r="R31" s="42"/>
      <c r="S31" s="27" t="s">
        <v>36</v>
      </c>
      <c r="T31" s="25"/>
      <c r="U31" s="26" t="s">
        <v>45</v>
      </c>
      <c r="V31" s="42">
        <f>SUM(V26:W30)</f>
        <v>28320</v>
      </c>
      <c r="W31" s="42"/>
      <c r="X31" s="27" t="s">
        <v>36</v>
      </c>
      <c r="Y31" s="28"/>
    </row>
    <row r="32" spans="2:27" ht="17.25" customHeight="1">
      <c r="F32" s="20"/>
      <c r="G32" s="20"/>
      <c r="H32" s="20"/>
      <c r="I32" s="20"/>
    </row>
    <row r="33" ht="24.75" customHeight="1"/>
    <row r="34" ht="24.75" customHeight="1"/>
    <row r="35" ht="24.75" customHeight="1"/>
    <row r="36" ht="24.75" customHeight="1"/>
    <row r="37" ht="24.75" customHeight="1"/>
  </sheetData>
  <mergeCells count="111">
    <mergeCell ref="K22:L22"/>
    <mergeCell ref="M19:O19"/>
    <mergeCell ref="M20:O20"/>
    <mergeCell ref="M22:O22"/>
    <mergeCell ref="P2:Q3"/>
    <mergeCell ref="R2:S3"/>
    <mergeCell ref="T2:W3"/>
    <mergeCell ref="X2:Y3"/>
    <mergeCell ref="Y8:Z8"/>
    <mergeCell ref="O16:Q16"/>
    <mergeCell ref="V8:X8"/>
    <mergeCell ref="X4:Y5"/>
    <mergeCell ref="C1:Y1"/>
    <mergeCell ref="C21:E21"/>
    <mergeCell ref="G21:I21"/>
    <mergeCell ref="K21:L21"/>
    <mergeCell ref="M21:O21"/>
    <mergeCell ref="Q21:Z21"/>
    <mergeCell ref="K19:L19"/>
    <mergeCell ref="K20:L20"/>
    <mergeCell ref="Q19:Z19"/>
    <mergeCell ref="Q20:Z20"/>
    <mergeCell ref="L10:N10"/>
    <mergeCell ref="L11:N11"/>
    <mergeCell ref="L12:N12"/>
    <mergeCell ref="O10:P10"/>
    <mergeCell ref="O11:P11"/>
    <mergeCell ref="O12:P12"/>
    <mergeCell ref="K2:O3"/>
    <mergeCell ref="L8:N8"/>
    <mergeCell ref="O8:Q8"/>
    <mergeCell ref="I4:J5"/>
    <mergeCell ref="K4:O5"/>
    <mergeCell ref="K16:N16"/>
    <mergeCell ref="Q10:R10"/>
    <mergeCell ref="Q11:R11"/>
    <mergeCell ref="C22:E22"/>
    <mergeCell ref="G19:I19"/>
    <mergeCell ref="G20:I20"/>
    <mergeCell ref="G22:I22"/>
    <mergeCell ref="C2:H3"/>
    <mergeCell ref="C14:F14"/>
    <mergeCell ref="C16:F16"/>
    <mergeCell ref="C18:F18"/>
    <mergeCell ref="C19:E19"/>
    <mergeCell ref="C8:F8"/>
    <mergeCell ref="C10:F10"/>
    <mergeCell ref="G8:J8"/>
    <mergeCell ref="G10:J10"/>
    <mergeCell ref="C4:H5"/>
    <mergeCell ref="B7:I7"/>
    <mergeCell ref="I2:J3"/>
    <mergeCell ref="G16:I16"/>
    <mergeCell ref="G14:I14"/>
    <mergeCell ref="C20:E20"/>
    <mergeCell ref="P4:Q5"/>
    <mergeCell ref="R4:S5"/>
    <mergeCell ref="T4:W5"/>
    <mergeCell ref="T25:U25"/>
    <mergeCell ref="R8:S8"/>
    <mergeCell ref="T8:U8"/>
    <mergeCell ref="U10:AA10"/>
    <mergeCell ref="O29:P29"/>
    <mergeCell ref="Q26:R26"/>
    <mergeCell ref="Q27:R27"/>
    <mergeCell ref="Q29:R29"/>
    <mergeCell ref="Q22:Z22"/>
    <mergeCell ref="Q12:R12"/>
    <mergeCell ref="V31:W31"/>
    <mergeCell ref="C30:E30"/>
    <mergeCell ref="G30:H30"/>
    <mergeCell ref="J30:K30"/>
    <mergeCell ref="L30:M30"/>
    <mergeCell ref="C29:E29"/>
    <mergeCell ref="G29:H29"/>
    <mergeCell ref="T26:U26"/>
    <mergeCell ref="T27:U27"/>
    <mergeCell ref="T29:U29"/>
    <mergeCell ref="V26:W26"/>
    <mergeCell ref="V27:W27"/>
    <mergeCell ref="V29:W29"/>
    <mergeCell ref="O26:P26"/>
    <mergeCell ref="O27:P27"/>
    <mergeCell ref="L26:M26"/>
    <mergeCell ref="L27:M27"/>
    <mergeCell ref="L29:M29"/>
    <mergeCell ref="J26:K26"/>
    <mergeCell ref="J27:K27"/>
    <mergeCell ref="J29:K29"/>
    <mergeCell ref="T30:U30"/>
    <mergeCell ref="V30:W30"/>
    <mergeCell ref="C28:E28"/>
    <mergeCell ref="G28:H28"/>
    <mergeCell ref="J28:K28"/>
    <mergeCell ref="L28:M28"/>
    <mergeCell ref="O28:P28"/>
    <mergeCell ref="Q28:R28"/>
    <mergeCell ref="T28:U28"/>
    <mergeCell ref="V28:W28"/>
    <mergeCell ref="G31:H31"/>
    <mergeCell ref="B25:H25"/>
    <mergeCell ref="C26:E26"/>
    <mergeCell ref="C27:E27"/>
    <mergeCell ref="G26:H26"/>
    <mergeCell ref="G27:H27"/>
    <mergeCell ref="L31:M31"/>
    <mergeCell ref="Q31:R31"/>
    <mergeCell ref="O30:P30"/>
    <mergeCell ref="Q30:R30"/>
    <mergeCell ref="M25:N25"/>
    <mergeCell ref="J25:K25"/>
  </mergeCells>
  <phoneticPr fontId="1"/>
  <pageMargins left="0.70866141732283472" right="0.25" top="1.5" bottom="0.74803149606299213" header="0.31496062992125984" footer="0.31496062992125984"/>
  <pageSetup paperSize="9" scale="7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2018-11-20T03:08:48Z</dcterms:modified>
</cp:coreProperties>
</file>